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jaycooney/Documents/GitHub/brettamdur.github.io/WCA/demographics/data/"/>
    </mc:Choice>
  </mc:AlternateContent>
  <xr:revisionPtr revIDLastSave="0" documentId="13_ncr:1_{8CB960E3-A5F3-4548-BBF6-3B21FE5CB957}" xr6:coauthVersionLast="47" xr6:coauthVersionMax="47" xr10:uidLastSave="{00000000-0000-0000-0000-000000000000}"/>
  <bookViews>
    <workbookView xWindow="8900" yWindow="460" windowWidth="26280" windowHeight="21140" xr2:uid="{00000000-000D-0000-FFFF-FFFF00000000}"/>
  </bookViews>
  <sheets>
    <sheet name="adjustedHomesPerBracket"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9" l="1"/>
  <c r="G9" i="9"/>
  <c r="G5" i="9"/>
  <c r="G15" i="9"/>
  <c r="G14" i="9"/>
  <c r="I14" i="9" s="1"/>
  <c r="G13" i="9"/>
  <c r="I13" i="9" s="1"/>
  <c r="G12" i="9"/>
  <c r="I12" i="9" s="1"/>
  <c r="G11" i="9"/>
  <c r="I9" i="9"/>
  <c r="G10" i="9"/>
  <c r="I10" i="9" s="1"/>
  <c r="G8" i="9"/>
  <c r="I8" i="9" s="1"/>
  <c r="G7" i="9"/>
  <c r="G6" i="9"/>
  <c r="I6" i="9" s="1"/>
  <c r="D21" i="9"/>
  <c r="G20" i="9"/>
  <c r="I20" i="9" s="1"/>
  <c r="G19" i="9"/>
  <c r="I19" i="9" s="1"/>
  <c r="G18" i="9"/>
  <c r="I18" i="9" s="1"/>
  <c r="G17" i="9"/>
  <c r="I17" i="9" s="1"/>
  <c r="G16" i="9"/>
  <c r="I16" i="9" s="1"/>
  <c r="I15" i="9"/>
  <c r="I11" i="9"/>
  <c r="I7" i="9"/>
  <c r="I21" i="9" l="1"/>
  <c r="I22" i="9" s="1"/>
</calcChain>
</file>

<file path=xl/sharedStrings.xml><?xml version="1.0" encoding="utf-8"?>
<sst xmlns="http://schemas.openxmlformats.org/spreadsheetml/2006/main" count="58" uniqueCount="30">
  <si>
    <t>county</t>
  </si>
  <si>
    <t>income</t>
  </si>
  <si>
    <t>estimate</t>
  </si>
  <si>
    <t>startIncome</t>
  </si>
  <si>
    <t>Westchester</t>
  </si>
  <si>
    <t>&lt;10</t>
  </si>
  <si>
    <t>10-14.9</t>
  </si>
  <si>
    <t>15-19.9</t>
  </si>
  <si>
    <t>20-24.9</t>
  </si>
  <si>
    <t>25-29.9</t>
  </si>
  <si>
    <t>30-34.9</t>
  </si>
  <si>
    <t>35-39.9</t>
  </si>
  <si>
    <t>40-44.9</t>
  </si>
  <si>
    <t>45-49.9</t>
  </si>
  <si>
    <t>50-59.9</t>
  </si>
  <si>
    <t>60-74.9</t>
  </si>
  <si>
    <t>75-99.9</t>
  </si>
  <si>
    <t>100-124.9</t>
  </si>
  <si>
    <t>125-149.9</t>
  </si>
  <si>
    <t>150-199.9</t>
  </si>
  <si>
    <t>200-999</t>
  </si>
  <si>
    <t>category</t>
  </si>
  <si>
    <t>poverty</t>
  </si>
  <si>
    <t>belowAlice</t>
  </si>
  <si>
    <t>aboveAlice</t>
  </si>
  <si>
    <t>homesInCat-AliceData</t>
  </si>
  <si>
    <t>pctWithinCategory</t>
  </si>
  <si>
    <t>estimatedHomesInBracket</t>
  </si>
  <si>
    <t>Harmonizing ALICE data and US Census Data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</si>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</sst>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b/>
      <sz val="16"/>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
    <xf numFmtId="0" fontId="0" fillId="0" borderId="0" xfId="0"/>
    <xf numFmtId="1" fontId="0" fillId="0" borderId="0" xfId="0" applyNumberFormat="1"/>
    <xf numFmtId="10" fontId="0" fillId="0" borderId="0" xfId="1" applyNumberFormat="1" applyFont="1"/>
    <xf numFmtId="10" fontId="0" fillId="0" borderId="0" xfId="0" applyNumberFormat="1" applyFont="1"/>
    <xf numFmtId="0" fontId="18" fillId="0" borderId="0" xfId="0" applyFont="1"/>
    <xf numFmtId="164" fontId="0" fillId="0" borderId="0" xfId="43" applyNumberFormat="1" applyFont="1"/>
    <xf numFmtId="164" fontId="0" fillId="0" borderId="0" xfId="0" applyNumberFormat="1" applyFont="1"/>
    <xf numFmtId="0" fontId="19" fillId="0" borderId="0" xfId="0" applyFont="1"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5">
    <dxf>
      <font>
        <b val="0"/>
        <i val="0"/>
        <strike val="0"/>
        <condense val="0"/>
        <extend val="0"/>
        <outline val="0"/>
        <shadow val="0"/>
        <u val="none"/>
        <vertAlign val="baseline"/>
        <sz val="12"/>
        <color theme="1"/>
        <name val="Calibri"/>
        <family val="2"/>
        <scheme val="minor"/>
      </font>
      <numFmt numFmtId="164" formatCode="_(* #,##0_);_(* \(#,##0\);_(* &quot;-&quot;??_);_(@_)"/>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164" formatCode="_(* #,##0_);_(* \(#,##0\);_(* &quot;-&quot;??_);_(@_)"/>
    </dxf>
    <dxf>
      <numFmt numFmtId="1" formatCode="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87252</xdr:colOff>
      <xdr:row>21</xdr:row>
      <xdr:rowOff>106642</xdr:rowOff>
    </xdr:from>
    <xdr:to>
      <xdr:col>8</xdr:col>
      <xdr:colOff>1919542</xdr:colOff>
      <xdr:row>39</xdr:row>
      <xdr:rowOff>193894</xdr:rowOff>
    </xdr:to>
    <xdr:sp macro="" textlink="">
      <xdr:nvSpPr>
        <xdr:cNvPr id="2" name="TextBox 1">
          <a:extLst>
            <a:ext uri="{FF2B5EF4-FFF2-40B4-BE49-F238E27FC236}">
              <a16:creationId xmlns:a16="http://schemas.microsoft.com/office/drawing/2014/main" id="{F7840F3F-6696-D942-9D97-E72FBAA226F9}"/>
            </a:ext>
          </a:extLst>
        </xdr:cNvPr>
        <xdr:cNvSpPr txBox="1"/>
      </xdr:nvSpPr>
      <xdr:spPr>
        <a:xfrm>
          <a:off x="911298" y="4430459"/>
          <a:ext cx="9268091" cy="3751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This table harmonizes</a:t>
          </a:r>
          <a:r>
            <a:rPr lang="en-US" sz="1200" baseline="0">
              <a:latin typeface="Arial" panose="020B0604020202020204" pitchFamily="34" charset="0"/>
              <a:cs typeface="Arial" panose="020B0604020202020204" pitchFamily="34" charset="0"/>
            </a:rPr>
            <a:t> the data across two different data sources: the 2021 Westchester County ALICE data reported by the United Way, and the Westchester County demographic information reported by the federal government in Table 19001 from its American Community Survey 5 Year census survey.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Both data sources use 371,736 as the total number of households in Westchester County.  The ALICE data breaks the households down into three categories: poverty (37,425 households), below the ALICE threshold (88,137 households) and above the ALICE threshold (246,174 households).  The census data, in contrast, breaks the households down into 16 income categories (rows 5 through 20).   Our task was to create a reasonable estimation that breaks the three ALICE categories down into the 16 income brackets used in the census.  We did that by first identifying the appropriate federal poverty line (see the main article at https://brettamdur.github.io/WCA/demographics/poverty.html for our methodology for that), and mapping the income brackets under that line to the "poverty" category.  We mapped the other income brackets to "belowAlice" or "aboveAlice" by using the United Way's $75,000 annual income line for an average household headed by someone under 65.  See column F for these mappings.  Then we looked at the percentage of households each income bracket represented, using only the federal data, within each of the three ALICE categories (see column G).  We then applied those percentages to the number of households in each category according to the ALICE data reported by the United Way, to arrive at the ALICE-harmonized, estimated number of homes in each income bracket shown in column I.  We used the data in column I for the analysis in our article.</a:t>
          </a:r>
          <a:br>
            <a:rPr lang="en-US" sz="1200" baseline="0">
              <a:latin typeface="Arial" panose="020B0604020202020204" pitchFamily="34" charset="0"/>
              <a:cs typeface="Arial" panose="020B0604020202020204" pitchFamily="34" charset="0"/>
            </a:rPr>
          </a:br>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To be sure, the estimates made here involve some some assumptions and some imprecision.  We believe, however, that they do not skew the numbers in a way that alters the points made in the article about the prevelence of poverty and hardship in Westchester County.</a:t>
          </a:r>
          <a:endParaRPr lang="en-US" sz="12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9FCBB8-905C-1F48-95A0-CE96BBD1CF23}" name="Table134" displayName="Table134" ref="B4:I21" totalsRowCount="1">
  <autoFilter ref="B4:I20" xr:uid="{00000000-0009-0000-0100-000001000000}"/>
  <tableColumns count="8">
    <tableColumn id="1" xr3:uid="{1DBF9301-D1D8-1949-99FD-7C1425D55FB2}" name="county" totalsRowLabel="TOTAL"/>
    <tableColumn id="2" xr3:uid="{B9E074CE-E1DC-234B-BDA4-5484F4AAA2E0}" name="income"/>
    <tableColumn id="3" xr3:uid="{A09C1C0A-6889-D24D-84E8-962D0F376404}" name="estimate" totalsRowFunction="custom" totalsRowDxfId="2">
      <totalsRowFormula>+SUM(Table134[estimate])</totalsRowFormula>
    </tableColumn>
    <tableColumn id="4" xr3:uid="{347D4ABD-6BE0-F24B-800C-EE93B7EBC220}" name="startIncome"/>
    <tableColumn id="5" xr3:uid="{ACAD8EDF-1C18-8646-B5EC-07CF18E19354}" name="category"/>
    <tableColumn id="6" xr3:uid="{3809962C-7070-054E-B3A3-2F901F1002BC}" name="pctWithinCategory" dataDxfId="4" totalsRowDxfId="1" dataCellStyle="Percent">
      <calculatedColumnFormula>+D5/SUM($D$17:$D$120)</calculatedColumnFormula>
    </tableColumn>
    <tableColumn id="7" xr3:uid="{D27316D0-775E-FD48-A7B1-413EFDAFF63D}" name="homesInCat-AliceData"/>
    <tableColumn id="8" xr3:uid="{3CE4F630-082C-A348-BA5C-BF0E71448D81}" name="estimatedHomesInBracket" totalsRowFunction="custom" dataDxfId="3" totalsRowDxfId="0">
      <calculatedColumnFormula>+G5*H5</calculatedColumnFormula>
      <totalsRowFormula>+SUM(Table134[estimatedHomesInBracket])</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3B3E4-B86F-004B-9751-049F039E97EC}">
  <dimension ref="B2:I22"/>
  <sheetViews>
    <sheetView showGridLines="0" tabSelected="1" zoomScale="131" workbookViewId="0">
      <selection activeCell="H16" sqref="H16"/>
    </sheetView>
  </sheetViews>
  <sheetFormatPr baseColWidth="10" defaultRowHeight="16" x14ac:dyDescent="0.2"/>
  <cols>
    <col min="4" max="4" width="11.5" bestFit="1" customWidth="1"/>
    <col min="5" max="5" width="13.33203125" customWidth="1"/>
    <col min="7" max="7" width="18.6640625" customWidth="1"/>
    <col min="8" max="8" width="21.6640625" customWidth="1"/>
    <col min="9" max="9" width="26" bestFit="1" customWidth="1"/>
  </cols>
  <sheetData>
    <row r="2" spans="2:9" ht="20" x14ac:dyDescent="0.2">
      <c r="B2" s="7" t="s">
        <v>28</v>
      </c>
      <c r="C2" s="7"/>
      <c r="D2" s="7"/>
      <c r="E2" s="7"/>
      <c r="F2" s="7"/>
      <c r="G2" s="7"/>
      <c r="H2" s="7"/>
      <c r="I2" s="7"/>
    </row>
    <row r="4" spans="2:9" x14ac:dyDescent="0.2">
      <c r="B4" t="s">
        <v>0</v>
      </c>
      <c r="C4" t="s">
        <v>1</v>
      </c>
      <c r="D4" t="s">
        <v>2</v>
      </c>
      <c r="E4" t="s">
        <v>3</v>
      </c>
      <c r="F4" t="s">
        <v>21</v>
      </c>
      <c r="G4" t="s">
        <v>26</v>
      </c>
      <c r="H4" t="s">
        <v>25</v>
      </c>
      <c r="I4" t="s">
        <v>27</v>
      </c>
    </row>
    <row r="5" spans="2:9" x14ac:dyDescent="0.2">
      <c r="B5" t="s">
        <v>4</v>
      </c>
      <c r="C5" t="s">
        <v>5</v>
      </c>
      <c r="D5">
        <v>21215</v>
      </c>
      <c r="E5">
        <v>0</v>
      </c>
      <c r="F5" t="s">
        <v>22</v>
      </c>
      <c r="G5" s="2">
        <f>+D5/SUM($D$5:$D$8)</f>
        <v>0.42588428955715263</v>
      </c>
      <c r="H5">
        <v>37425</v>
      </c>
      <c r="I5" s="1">
        <f>+G5*H5</f>
        <v>15938.719536676437</v>
      </c>
    </row>
    <row r="6" spans="2:9" x14ac:dyDescent="0.2">
      <c r="B6" t="s">
        <v>4</v>
      </c>
      <c r="C6" t="s">
        <v>6</v>
      </c>
      <c r="D6">
        <v>9999</v>
      </c>
      <c r="E6">
        <v>10</v>
      </c>
      <c r="F6" t="s">
        <v>22</v>
      </c>
      <c r="G6" s="2">
        <f t="shared" ref="G6:G8" si="0">+D6/SUM($D$5:$D$8)</f>
        <v>0.20072670333641146</v>
      </c>
      <c r="H6">
        <v>37425</v>
      </c>
      <c r="I6" s="1">
        <f t="shared" ref="I6:I20" si="1">+G6*H6</f>
        <v>7512.1968723651989</v>
      </c>
    </row>
    <row r="7" spans="2:9" x14ac:dyDescent="0.2">
      <c r="B7" t="s">
        <v>4</v>
      </c>
      <c r="C7" t="s">
        <v>7</v>
      </c>
      <c r="D7">
        <v>9536</v>
      </c>
      <c r="E7">
        <v>15</v>
      </c>
      <c r="F7" t="s">
        <v>22</v>
      </c>
      <c r="G7" s="2">
        <f t="shared" si="0"/>
        <v>0.1914321275143534</v>
      </c>
      <c r="H7">
        <v>37425</v>
      </c>
      <c r="I7" s="1">
        <f t="shared" si="1"/>
        <v>7164.3473722246763</v>
      </c>
    </row>
    <row r="8" spans="2:9" x14ac:dyDescent="0.2">
      <c r="B8" t="s">
        <v>4</v>
      </c>
      <c r="C8" t="s">
        <v>8</v>
      </c>
      <c r="D8">
        <v>9064</v>
      </c>
      <c r="E8">
        <v>20</v>
      </c>
      <c r="F8" t="s">
        <v>22</v>
      </c>
      <c r="G8" s="2">
        <f t="shared" si="0"/>
        <v>0.18195687959208254</v>
      </c>
      <c r="H8">
        <v>37425</v>
      </c>
      <c r="I8" s="1">
        <f t="shared" si="1"/>
        <v>6809.7362187336894</v>
      </c>
    </row>
    <row r="9" spans="2:9" x14ac:dyDescent="0.2">
      <c r="B9" t="s">
        <v>4</v>
      </c>
      <c r="C9" t="s">
        <v>9</v>
      </c>
      <c r="D9">
        <v>9196</v>
      </c>
      <c r="E9">
        <v>25</v>
      </c>
      <c r="F9" t="s">
        <v>23</v>
      </c>
      <c r="G9" s="2">
        <f>+D9/SUM($D$9:$D$15)</f>
        <v>0.10746129126497225</v>
      </c>
      <c r="H9">
        <v>88137</v>
      </c>
      <c r="I9" s="1">
        <f t="shared" si="1"/>
        <v>9471.3158282208587</v>
      </c>
    </row>
    <row r="10" spans="2:9" x14ac:dyDescent="0.2">
      <c r="B10" t="s">
        <v>4</v>
      </c>
      <c r="C10" t="s">
        <v>10</v>
      </c>
      <c r="D10">
        <v>8864</v>
      </c>
      <c r="E10">
        <v>30</v>
      </c>
      <c r="F10" t="s">
        <v>23</v>
      </c>
      <c r="G10" s="2">
        <f>+D10/SUM($D$9:$D$15)</f>
        <v>0.10358165352030382</v>
      </c>
      <c r="H10">
        <v>88137</v>
      </c>
      <c r="I10" s="1">
        <f t="shared" si="1"/>
        <v>9129.3761963190173</v>
      </c>
    </row>
    <row r="11" spans="2:9" x14ac:dyDescent="0.2">
      <c r="B11" t="s">
        <v>4</v>
      </c>
      <c r="C11" t="s">
        <v>11</v>
      </c>
      <c r="D11">
        <v>7816</v>
      </c>
      <c r="E11">
        <v>35</v>
      </c>
      <c r="F11" t="s">
        <v>23</v>
      </c>
      <c r="G11" s="2">
        <f t="shared" ref="G11:G15" si="2">+D11/SUM($D$9:$D$15)</f>
        <v>9.1335086181711947E-2</v>
      </c>
      <c r="H11">
        <v>88137</v>
      </c>
      <c r="I11" s="1">
        <f t="shared" si="1"/>
        <v>8050.0004907975463</v>
      </c>
    </row>
    <row r="12" spans="2:9" x14ac:dyDescent="0.2">
      <c r="B12" t="s">
        <v>4</v>
      </c>
      <c r="C12" t="s">
        <v>12</v>
      </c>
      <c r="D12">
        <v>8520</v>
      </c>
      <c r="E12">
        <v>40</v>
      </c>
      <c r="F12" t="s">
        <v>23</v>
      </c>
      <c r="G12" s="2">
        <f t="shared" si="2"/>
        <v>9.9561787905346186E-2</v>
      </c>
      <c r="H12">
        <v>88137</v>
      </c>
      <c r="I12" s="1">
        <f t="shared" si="1"/>
        <v>8775.0773006134968</v>
      </c>
    </row>
    <row r="13" spans="2:9" x14ac:dyDescent="0.2">
      <c r="B13" t="s">
        <v>4</v>
      </c>
      <c r="C13" t="s">
        <v>13</v>
      </c>
      <c r="D13">
        <v>6715</v>
      </c>
      <c r="E13">
        <v>45</v>
      </c>
      <c r="F13" t="s">
        <v>23</v>
      </c>
      <c r="G13" s="2">
        <f t="shared" si="2"/>
        <v>7.8469179082676019E-2</v>
      </c>
      <c r="H13">
        <v>88137</v>
      </c>
      <c r="I13" s="1">
        <f t="shared" si="1"/>
        <v>6916.0380368098158</v>
      </c>
    </row>
    <row r="14" spans="2:9" x14ac:dyDescent="0.2">
      <c r="B14" t="s">
        <v>4</v>
      </c>
      <c r="C14" t="s">
        <v>14</v>
      </c>
      <c r="D14">
        <v>17388</v>
      </c>
      <c r="E14">
        <v>50</v>
      </c>
      <c r="F14" t="s">
        <v>23</v>
      </c>
      <c r="G14" s="2">
        <f t="shared" si="2"/>
        <v>0.20319018404907976</v>
      </c>
      <c r="H14">
        <v>88137</v>
      </c>
      <c r="I14" s="1">
        <f t="shared" si="1"/>
        <v>17908.573251533744</v>
      </c>
    </row>
    <row r="15" spans="2:9" x14ac:dyDescent="0.2">
      <c r="B15" t="s">
        <v>4</v>
      </c>
      <c r="C15" t="s">
        <v>15</v>
      </c>
      <c r="D15">
        <v>27076</v>
      </c>
      <c r="E15">
        <v>60</v>
      </c>
      <c r="F15" t="s">
        <v>23</v>
      </c>
      <c r="G15" s="2">
        <f t="shared" si="2"/>
        <v>0.31640081799591002</v>
      </c>
      <c r="H15">
        <v>88137</v>
      </c>
      <c r="I15" s="1">
        <f t="shared" si="1"/>
        <v>27886.61889570552</v>
      </c>
    </row>
    <row r="16" spans="2:9" x14ac:dyDescent="0.2">
      <c r="B16" t="s">
        <v>4</v>
      </c>
      <c r="C16" t="s">
        <v>16</v>
      </c>
      <c r="D16" s="4">
        <v>38223</v>
      </c>
      <c r="E16">
        <v>75</v>
      </c>
      <c r="F16" t="s">
        <v>24</v>
      </c>
      <c r="G16" s="2">
        <f>+D16/SUM($D$16:$D$20)</f>
        <v>0.16172407519452331</v>
      </c>
      <c r="H16">
        <v>246174</v>
      </c>
      <c r="I16" s="1">
        <f t="shared" si="1"/>
        <v>39812.262486936583</v>
      </c>
    </row>
    <row r="17" spans="2:9" x14ac:dyDescent="0.2">
      <c r="B17" t="s">
        <v>4</v>
      </c>
      <c r="C17" t="s">
        <v>17</v>
      </c>
      <c r="D17">
        <v>28959</v>
      </c>
      <c r="E17">
        <v>100</v>
      </c>
      <c r="F17" t="s">
        <v>24</v>
      </c>
      <c r="G17" s="2">
        <f>+D17/SUM($D$16:$D$20)</f>
        <v>0.12252747020271042</v>
      </c>
      <c r="H17">
        <v>246174</v>
      </c>
      <c r="I17" s="1">
        <f t="shared" si="1"/>
        <v>30163.077449682034</v>
      </c>
    </row>
    <row r="18" spans="2:9" x14ac:dyDescent="0.2">
      <c r="B18" t="s">
        <v>4</v>
      </c>
      <c r="C18" t="s">
        <v>18</v>
      </c>
      <c r="D18">
        <v>29168</v>
      </c>
      <c r="E18">
        <v>125</v>
      </c>
      <c r="F18" t="s">
        <v>24</v>
      </c>
      <c r="G18" s="2">
        <f t="shared" ref="G18:G20" si="3">+D18/SUM($D$16:$D$20)</f>
        <v>0.12341176321256457</v>
      </c>
      <c r="H18">
        <v>246174</v>
      </c>
      <c r="I18" s="1">
        <f t="shared" si="1"/>
        <v>30380.767397089872</v>
      </c>
    </row>
    <row r="19" spans="2:9" x14ac:dyDescent="0.2">
      <c r="B19" t="s">
        <v>4</v>
      </c>
      <c r="C19" t="s">
        <v>19</v>
      </c>
      <c r="D19">
        <v>41424</v>
      </c>
      <c r="E19">
        <v>150</v>
      </c>
      <c r="F19" t="s">
        <v>24</v>
      </c>
      <c r="G19" s="2">
        <f t="shared" si="3"/>
        <v>0.1752677207665001</v>
      </c>
      <c r="H19">
        <v>246174</v>
      </c>
      <c r="I19" s="1">
        <f t="shared" si="1"/>
        <v>43146.355891972395</v>
      </c>
    </row>
    <row r="20" spans="2:9" x14ac:dyDescent="0.2">
      <c r="B20" t="s">
        <v>4</v>
      </c>
      <c r="C20" t="s">
        <v>20</v>
      </c>
      <c r="D20">
        <v>98573</v>
      </c>
      <c r="E20">
        <v>200</v>
      </c>
      <c r="F20" t="s">
        <v>24</v>
      </c>
      <c r="G20" s="2">
        <f t="shared" si="3"/>
        <v>0.41706897062370157</v>
      </c>
      <c r="H20">
        <v>246174</v>
      </c>
      <c r="I20" s="1">
        <f t="shared" si="1"/>
        <v>102671.53677431912</v>
      </c>
    </row>
    <row r="21" spans="2:9" x14ac:dyDescent="0.2">
      <c r="B21" t="s">
        <v>29</v>
      </c>
      <c r="D21" s="6">
        <f>+SUM(Table134[estimate])</f>
        <v>371736</v>
      </c>
      <c r="G21" s="3"/>
      <c r="I21" s="6">
        <f>+SUM(Table134[estimatedHomesInBracket])</f>
        <v>371736</v>
      </c>
    </row>
    <row r="22" spans="2:9" x14ac:dyDescent="0.2">
      <c r="I22" s="5">
        <f>+Table134[[#Totals],[estimate]]-Table134[[#Totals],[estimatedHomesInBracket]]</f>
        <v>0</v>
      </c>
    </row>
  </sheetData>
  <mergeCells count="1">
    <mergeCell ref="B2:I2"/>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adjustedHomesPerBracket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Amdur</dc:creator>
  <cp:lastModifiedBy>Brett Amdur</cp:lastModifiedBy>
  <dcterms:created xsi:type="dcterms:W3CDTF">2023-07-22T18:38:20Z</dcterms:created>
  <dcterms:modified xsi:type="dcterms:W3CDTF">2023-09-05T22:55:16Z</dcterms:modified>
</cp:coreProperties>
</file>